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8445"/>
  </bookViews>
  <sheets>
    <sheet name="OFFERTA ECONOMICA" sheetId="2" r:id="rId1"/>
  </sheets>
  <calcPr calcId="145621"/>
</workbook>
</file>

<file path=xl/calcChain.xml><?xml version="1.0" encoding="utf-8"?>
<calcChain xmlns="http://schemas.openxmlformats.org/spreadsheetml/2006/main">
  <c r="K9" i="2"/>
  <c r="K10"/>
  <c r="L10" s="1"/>
  <c r="M10" s="1"/>
  <c r="K11"/>
  <c r="K12"/>
  <c r="L12" s="1"/>
  <c r="M12" s="1"/>
  <c r="K13"/>
  <c r="K14"/>
  <c r="L14" s="1"/>
  <c r="M14" s="1"/>
  <c r="K8"/>
  <c r="D16"/>
  <c r="E16"/>
  <c r="L13"/>
  <c r="M13" s="1"/>
  <c r="L11"/>
  <c r="M11" s="1"/>
  <c r="L9"/>
  <c r="M9" s="1"/>
  <c r="L8"/>
  <c r="L29"/>
  <c r="M29" s="1"/>
  <c r="M22"/>
  <c r="G29"/>
  <c r="H29" s="1"/>
  <c r="M8" l="1"/>
  <c r="M16" s="1"/>
  <c r="M33" s="1"/>
  <c r="G22"/>
  <c r="G9"/>
  <c r="H9" s="1"/>
  <c r="G10"/>
  <c r="H10" s="1"/>
  <c r="G11"/>
  <c r="H11" s="1"/>
  <c r="G12"/>
  <c r="H12" s="1"/>
  <c r="G13"/>
  <c r="H13" s="1"/>
  <c r="G14"/>
  <c r="H14" s="1"/>
  <c r="G8"/>
  <c r="H8" s="1"/>
  <c r="H22" l="1"/>
  <c r="H16"/>
  <c r="H33" l="1"/>
</calcChain>
</file>

<file path=xl/sharedStrings.xml><?xml version="1.0" encoding="utf-8"?>
<sst xmlns="http://schemas.openxmlformats.org/spreadsheetml/2006/main" count="43" uniqueCount="40">
  <si>
    <t>PRENOTAZIONI E INFORMAZIONI PREVENZIONE  SERENA</t>
  </si>
  <si>
    <t>PRENOTAZIONI E INFORMAZIONI VACCINAZIONI</t>
  </si>
  <si>
    <t>PRENOTAZIONI E INFORMAZIONI LIBERA PROFESSIONE, MEDICINA LEGALE E CUP SSN</t>
  </si>
  <si>
    <t>MULTIPRENOTAZIONI (DALLA SECONDA PRENOTAZIONE)</t>
  </si>
  <si>
    <t>SPOSTAMENTI</t>
  </si>
  <si>
    <t>PRENOTAZIONI ATTRAVERSO PIATTAFORMA WEB</t>
  </si>
  <si>
    <t>DISDETTE NON AUTOMATIZZATE</t>
  </si>
  <si>
    <t>Tipologia contatto</t>
  </si>
  <si>
    <t>A) COSTO VARIABILE</t>
  </si>
  <si>
    <t>Tariffa unitaria a base di gara [€]</t>
  </si>
  <si>
    <t>Percentuale di sconto offerta</t>
  </si>
  <si>
    <t>Importo unitario offerto</t>
  </si>
  <si>
    <t>Importo unitario a base di gara</t>
  </si>
  <si>
    <t>Pacchetto 3 giornate</t>
  </si>
  <si>
    <t>Pacchetto 5 giornate</t>
  </si>
  <si>
    <t>Pacchetto 10 giornate</t>
  </si>
  <si>
    <t>Ripartizione % contatti</t>
  </si>
  <si>
    <t>Numero stimato contatti annuali* (Z)</t>
  </si>
  <si>
    <t>(*) Le quantità stimate sono meramente indicative e potranno subire variazioni in aumento o in diminuzione durante tutto il periodo di esecuzione dell'appalto  fermo restanto il valore dell'importo contrattuale aumentato del quinto d'obbligo ai sensi del RD 2440/1923</t>
  </si>
  <si>
    <t>Importo annuale a base di gara IVA esclusa [€]</t>
  </si>
  <si>
    <t>Importo a base di gara IVA esclusa [€]</t>
  </si>
  <si>
    <t>Importo complessivo offerto (IVA esclusa) (Z)x(Y)x5</t>
  </si>
  <si>
    <t>IMPORTO COMPLESSIVO A)</t>
  </si>
  <si>
    <t>Canone annuo offerto (IVA esclusa) (Y)</t>
  </si>
  <si>
    <t>Quantità stimata (Z)</t>
  </si>
  <si>
    <t>IMPORTO COMPLESSIVO OFFERTO =  (A) +  (B) + (C)</t>
  </si>
  <si>
    <r>
      <t xml:space="preserve">IMPORTO COMPLESSIVO C)
</t>
    </r>
    <r>
      <rPr>
        <sz val="11"/>
        <color theme="1"/>
        <rFont val="Calibri"/>
        <family val="2"/>
        <scheme val="minor"/>
      </rPr>
      <t>(IVA esclusa) (Z)x(Y)x5</t>
    </r>
  </si>
  <si>
    <t>Tariffa unitaria offerta (IVA esclusa) (Y)</t>
  </si>
  <si>
    <t>Importo annuale offerto (IVA esclusa) (Z) x (Y)</t>
  </si>
  <si>
    <t>IMPORTI A BASE DI GARA</t>
  </si>
  <si>
    <t>IMPORTI OFFERTI</t>
  </si>
  <si>
    <t>B) CANONE FISSO</t>
  </si>
  <si>
    <t>C) CANONE FISSO (MODULO OPZIONALE)</t>
  </si>
  <si>
    <t>FORMAZIONE (OPZIONALE) - NON CONSIDERATA AI FINI DELL'AGGIUDICAZIONE</t>
  </si>
  <si>
    <r>
      <rPr>
        <b/>
        <sz val="11"/>
        <color theme="1"/>
        <rFont val="Calibri"/>
        <family val="2"/>
        <scheme val="minor"/>
      </rPr>
      <t xml:space="preserve">IMPORTO COMPLESSIVO B)
</t>
    </r>
    <r>
      <rPr>
        <sz val="11"/>
        <color theme="1"/>
        <rFont val="Calibri"/>
        <family val="2"/>
        <scheme val="minor"/>
      </rPr>
      <t xml:space="preserve"> (IVA esclusa) (Y)x5</t>
    </r>
  </si>
  <si>
    <t>Importo a base di gara C)
IVA esclusa [€]</t>
  </si>
  <si>
    <t>Importo a base di gara B)
IVA esclusa [€]</t>
  </si>
  <si>
    <t>TOTALE A) + B) + C)</t>
  </si>
  <si>
    <t>Importo totale a base di gara IVA esclusa [€]</t>
  </si>
  <si>
    <t>Importo a base di gara A) IVA esclusa [€]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</si>
</sst>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_-* #,##0_-;\-* #,##0_-;_-* &quot;-&quot;??_-;_-@_-"/>
    <numFmt numFmtId="165" formatCode="0.000000"/>
    <numFmt numFmtId="166" formatCode="0.0000"/>
    <numFmt numFmtId="167" formatCode="_-* #,##0.00_-;\-* #,##0.00_-;_-* &quot;-&quot;??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164" fontId="0" fillId="0" borderId="1" xfId="1" applyNumberFormat="1" applyFont="1" applyBorder="1"/>
    <xf numFmtId="164" fontId="0" fillId="0" borderId="0" xfId="0" applyNumberFormat="1"/>
    <xf numFmtId="0" fontId="2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9" fontId="3" fillId="0" borderId="1" xfId="0" applyNumberFormat="1" applyFont="1" applyBorder="1" applyAlignment="1">
      <alignment horizontal="right"/>
    </xf>
    <xf numFmtId="43" fontId="0" fillId="0" borderId="1" xfId="1" applyNumberFormat="1" applyFont="1" applyBorder="1"/>
    <xf numFmtId="43" fontId="0" fillId="0" borderId="0" xfId="1" applyNumberFormat="1" applyFont="1"/>
    <xf numFmtId="164" fontId="2" fillId="0" borderId="0" xfId="1" applyNumberFormat="1" applyFont="1" applyBorder="1" applyAlignment="1">
      <alignment horizontal="center" vertical="center" wrapText="1"/>
    </xf>
    <xf numFmtId="43" fontId="0" fillId="0" borderId="0" xfId="1" applyNumberFormat="1" applyFont="1" applyBorder="1"/>
    <xf numFmtId="43" fontId="2" fillId="0" borderId="1" xfId="1" applyNumberFormat="1" applyFont="1" applyBorder="1"/>
    <xf numFmtId="166" fontId="3" fillId="0" borderId="1" xfId="0" applyNumberFormat="1" applyFont="1" applyBorder="1" applyAlignment="1">
      <alignment horizontal="right"/>
    </xf>
    <xf numFmtId="167" fontId="0" fillId="0" borderId="1" xfId="0" applyNumberFormat="1" applyBorder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Border="1"/>
    <xf numFmtId="9" fontId="2" fillId="0" borderId="1" xfId="2" applyFont="1" applyBorder="1"/>
    <xf numFmtId="0" fontId="5" fillId="0" borderId="0" xfId="0" applyFont="1" applyBorder="1" applyAlignment="1">
      <alignment vertical="center"/>
    </xf>
    <xf numFmtId="43" fontId="2" fillId="5" borderId="1" xfId="1" applyNumberFormat="1" applyFont="1" applyFill="1" applyBorder="1"/>
    <xf numFmtId="43" fontId="2" fillId="0" borderId="0" xfId="1" applyNumberFormat="1" applyFont="1" applyBorder="1"/>
    <xf numFmtId="43" fontId="2" fillId="0" borderId="1" xfId="1" applyNumberFormat="1" applyFont="1" applyBorder="1" applyAlignment="1">
      <alignment vertical="center"/>
    </xf>
    <xf numFmtId="43" fontId="2" fillId="7" borderId="1" xfId="1" applyNumberFormat="1" applyFont="1" applyFill="1" applyBorder="1" applyAlignment="1">
      <alignment vertical="center"/>
    </xf>
    <xf numFmtId="43" fontId="2" fillId="3" borderId="1" xfId="1" applyNumberFormat="1" applyFont="1" applyFill="1" applyBorder="1"/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164" fontId="2" fillId="6" borderId="1" xfId="1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9" fontId="2" fillId="0" borderId="0" xfId="2" applyFont="1" applyBorder="1"/>
    <xf numFmtId="164" fontId="2" fillId="0" borderId="0" xfId="1" applyNumberFormat="1" applyFont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Border="1"/>
    <xf numFmtId="0" fontId="0" fillId="0" borderId="14" xfId="0" applyBorder="1"/>
    <xf numFmtId="0" fontId="2" fillId="0" borderId="0" xfId="0" applyFont="1" applyBorder="1"/>
    <xf numFmtId="165" fontId="0" fillId="0" borderId="13" xfId="0" applyNumberFormat="1" applyBorder="1"/>
    <xf numFmtId="43" fontId="0" fillId="0" borderId="0" xfId="0" applyNumberFormat="1" applyBorder="1"/>
    <xf numFmtId="164" fontId="0" fillId="0" borderId="0" xfId="0" applyNumberFormat="1" applyBorder="1"/>
    <xf numFmtId="0" fontId="0" fillId="0" borderId="15" xfId="0" applyFill="1" applyBorder="1"/>
    <xf numFmtId="9" fontId="2" fillId="0" borderId="15" xfId="2" applyFont="1" applyBorder="1"/>
    <xf numFmtId="0" fontId="0" fillId="0" borderId="15" xfId="0" applyBorder="1"/>
    <xf numFmtId="164" fontId="2" fillId="0" borderId="15" xfId="1" applyNumberFormat="1" applyFont="1" applyBorder="1"/>
    <xf numFmtId="43" fontId="2" fillId="0" borderId="15" xfId="1" applyNumberFormat="1" applyFont="1" applyBorder="1"/>
    <xf numFmtId="43" fontId="0" fillId="0" borderId="15" xfId="1" applyNumberFormat="1" applyFont="1" applyBorder="1"/>
    <xf numFmtId="164" fontId="0" fillId="0" borderId="15" xfId="0" applyNumberFormat="1" applyBorder="1"/>
    <xf numFmtId="0" fontId="0" fillId="0" borderId="16" xfId="0" applyBorder="1"/>
    <xf numFmtId="0" fontId="0" fillId="0" borderId="10" xfId="0" applyFill="1" applyBorder="1"/>
    <xf numFmtId="0" fontId="0" fillId="0" borderId="17" xfId="0" applyBorder="1"/>
    <xf numFmtId="43" fontId="2" fillId="4" borderId="1" xfId="1" applyNumberFormat="1" applyFont="1" applyFill="1" applyBorder="1" applyAlignment="1" applyProtection="1">
      <alignment vertical="center"/>
      <protection locked="0"/>
    </xf>
    <xf numFmtId="43" fontId="2" fillId="4" borderId="1" xfId="1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vertical="center"/>
    </xf>
    <xf numFmtId="43" fontId="1" fillId="0" borderId="1" xfId="1" applyNumberFormat="1" applyFont="1" applyBorder="1"/>
    <xf numFmtId="0" fontId="0" fillId="0" borderId="18" xfId="0" applyFill="1" applyBorder="1"/>
    <xf numFmtId="0" fontId="0" fillId="0" borderId="10" xfId="0" applyBorder="1"/>
    <xf numFmtId="0" fontId="0" fillId="0" borderId="11" xfId="0" applyBorder="1"/>
    <xf numFmtId="43" fontId="0" fillId="0" borderId="11" xfId="0" applyNumberFormat="1" applyBorder="1"/>
    <xf numFmtId="0" fontId="0" fillId="0" borderId="12" xfId="0" applyBorder="1"/>
    <xf numFmtId="0" fontId="0" fillId="0" borderId="18" xfId="0" applyBorder="1"/>
    <xf numFmtId="0" fontId="2" fillId="0" borderId="15" xfId="0" applyFont="1" applyBorder="1"/>
    <xf numFmtId="164" fontId="0" fillId="0" borderId="0" xfId="1" applyNumberFormat="1" applyFont="1" applyBorder="1"/>
    <xf numFmtId="43" fontId="1" fillId="0" borderId="0" xfId="1" applyNumberFormat="1" applyFont="1" applyBorder="1"/>
    <xf numFmtId="164" fontId="0" fillId="0" borderId="15" xfId="1" applyNumberFormat="1" applyFont="1" applyBorder="1"/>
    <xf numFmtId="43" fontId="1" fillId="0" borderId="15" xfId="1" applyNumberFormat="1" applyFont="1" applyBorder="1"/>
    <xf numFmtId="0" fontId="2" fillId="0" borderId="11" xfId="0" applyFont="1" applyBorder="1"/>
    <xf numFmtId="164" fontId="2" fillId="0" borderId="11" xfId="0" applyNumberFormat="1" applyFont="1" applyBorder="1"/>
    <xf numFmtId="43" fontId="2" fillId="0" borderId="11" xfId="1" applyNumberFormat="1" applyFont="1" applyBorder="1"/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/>
    <xf numFmtId="43" fontId="0" fillId="0" borderId="0" xfId="0" applyNumberFormat="1"/>
    <xf numFmtId="43" fontId="2" fillId="4" borderId="1" xfId="1" applyNumberFormat="1" applyFont="1" applyFill="1" applyBorder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0" fontId="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3" xfId="0" applyFont="1" applyFill="1" applyBorder="1" applyAlignment="1" applyProtection="1">
      <alignment horizontal="center" vertical="center" wrapText="1"/>
      <protection locked="0"/>
    </xf>
    <xf numFmtId="0" fontId="0" fillId="4" borderId="4" xfId="0" applyFont="1" applyFill="1" applyBorder="1" applyAlignment="1" applyProtection="1">
      <alignment horizontal="center" vertical="center" wrapText="1"/>
      <protection locked="0"/>
    </xf>
    <xf numFmtId="43" fontId="2" fillId="6" borderId="5" xfId="1" applyNumberFormat="1" applyFont="1" applyFill="1" applyBorder="1" applyAlignment="1">
      <alignment horizontal="center" vertical="center"/>
    </xf>
    <xf numFmtId="43" fontId="2" fillId="6" borderId="6" xfId="1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6"/>
  <sheetViews>
    <sheetView tabSelected="1" zoomScale="80" zoomScaleNormal="80" workbookViewId="0">
      <selection activeCell="B5" sqref="B5"/>
    </sheetView>
  </sheetViews>
  <sheetFormatPr defaultRowHeight="15"/>
  <cols>
    <col min="1" max="1" width="2.140625" customWidth="1"/>
    <col min="2" max="2" width="52.28515625" customWidth="1"/>
    <col min="3" max="3" width="2.7109375" style="26" customWidth="1"/>
    <col min="4" max="4" width="11.85546875" customWidth="1"/>
    <col min="5" max="5" width="17.85546875" bestFit="1" customWidth="1"/>
    <col min="6" max="6" width="16.140625" bestFit="1" customWidth="1"/>
    <col min="7" max="7" width="21.85546875" customWidth="1"/>
    <col min="8" max="8" width="20.140625" bestFit="1" customWidth="1"/>
    <col min="9" max="9" width="3.42578125" customWidth="1"/>
    <col min="10" max="10" width="12.140625" bestFit="1" customWidth="1"/>
    <col min="11" max="11" width="15.42578125" bestFit="1" customWidth="1"/>
    <col min="12" max="12" width="19.140625" bestFit="1" customWidth="1"/>
    <col min="13" max="13" width="29" customWidth="1"/>
    <col min="14" max="14" width="3" customWidth="1"/>
    <col min="16" max="16" width="13.85546875" bestFit="1" customWidth="1"/>
  </cols>
  <sheetData>
    <row r="1" spans="1:16" ht="15.75" thickBot="1"/>
    <row r="2" spans="1:16" ht="35.25" customHeight="1" thickBot="1">
      <c r="D2" s="78" t="s">
        <v>29</v>
      </c>
      <c r="E2" s="79"/>
      <c r="F2" s="79"/>
      <c r="G2" s="79"/>
      <c r="H2" s="80"/>
      <c r="J2" s="87" t="s">
        <v>30</v>
      </c>
      <c r="K2" s="88"/>
      <c r="L2" s="88"/>
      <c r="M2" s="88"/>
      <c r="N2" s="89"/>
    </row>
    <row r="3" spans="1:16" ht="5.25" customHeight="1" thickBot="1"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6" ht="12" customHeight="1">
      <c r="A4" s="53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8"/>
    </row>
    <row r="5" spans="1:16" ht="41.25" customHeight="1">
      <c r="A5" s="40"/>
      <c r="B5" s="57" t="s">
        <v>8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39"/>
    </row>
    <row r="6" spans="1:16">
      <c r="A6" s="40"/>
      <c r="B6" s="41"/>
      <c r="D6" s="41"/>
      <c r="E6" s="25"/>
      <c r="F6" s="25"/>
      <c r="G6" s="25"/>
      <c r="H6" s="25"/>
      <c r="I6" s="25"/>
      <c r="J6" s="25"/>
      <c r="K6" s="25"/>
      <c r="L6" s="25"/>
      <c r="M6" s="25"/>
      <c r="N6" s="39"/>
    </row>
    <row r="7" spans="1:16" ht="45">
      <c r="A7" s="40"/>
      <c r="B7" s="14" t="s">
        <v>7</v>
      </c>
      <c r="C7" s="29"/>
      <c r="D7" s="15" t="s">
        <v>16</v>
      </c>
      <c r="E7" s="16" t="s">
        <v>17</v>
      </c>
      <c r="F7" s="16" t="s">
        <v>9</v>
      </c>
      <c r="G7" s="16" t="s">
        <v>19</v>
      </c>
      <c r="H7" s="16" t="s">
        <v>20</v>
      </c>
      <c r="I7" s="9"/>
      <c r="J7" s="32" t="s">
        <v>10</v>
      </c>
      <c r="K7" s="32" t="s">
        <v>27</v>
      </c>
      <c r="L7" s="32" t="s">
        <v>28</v>
      </c>
      <c r="M7" s="32" t="s">
        <v>21</v>
      </c>
      <c r="N7" s="39"/>
    </row>
    <row r="8" spans="1:16">
      <c r="A8" s="40"/>
      <c r="B8" s="4" t="s">
        <v>0</v>
      </c>
      <c r="C8" s="30"/>
      <c r="D8" s="6">
        <v>0.1</v>
      </c>
      <c r="E8" s="1">
        <v>250000</v>
      </c>
      <c r="F8" s="12">
        <v>0.87</v>
      </c>
      <c r="G8" s="7">
        <f t="shared" ref="G8:G14" si="0">E8*F8</f>
        <v>217500</v>
      </c>
      <c r="H8" s="7">
        <f t="shared" ref="H8:H14" si="1">G8*5</f>
        <v>1087500</v>
      </c>
      <c r="I8" s="10"/>
      <c r="J8" s="81">
        <v>0</v>
      </c>
      <c r="K8" s="12">
        <f>ROUND(F8*(1-$J$8),4)</f>
        <v>0.87</v>
      </c>
      <c r="L8" s="13">
        <f t="shared" ref="L8:L14" si="2">K8*E8</f>
        <v>217500</v>
      </c>
      <c r="M8" s="13">
        <f>L8*5</f>
        <v>1087500</v>
      </c>
      <c r="N8" s="42"/>
    </row>
    <row r="9" spans="1:16">
      <c r="A9" s="40"/>
      <c r="B9" s="4" t="s">
        <v>1</v>
      </c>
      <c r="C9" s="30"/>
      <c r="D9" s="6">
        <v>0.05</v>
      </c>
      <c r="E9" s="1">
        <v>125000</v>
      </c>
      <c r="F9" s="12">
        <v>0.87</v>
      </c>
      <c r="G9" s="7">
        <f t="shared" si="0"/>
        <v>108750</v>
      </c>
      <c r="H9" s="7">
        <f t="shared" si="1"/>
        <v>543750</v>
      </c>
      <c r="I9" s="10"/>
      <c r="J9" s="82"/>
      <c r="K9" s="12">
        <f t="shared" ref="K9:K14" si="3">ROUND(F9*(1-$J$8),4)</f>
        <v>0.87</v>
      </c>
      <c r="L9" s="13">
        <f t="shared" si="2"/>
        <v>108750</v>
      </c>
      <c r="M9" s="13">
        <f t="shared" ref="M9:M14" si="4">L9*5</f>
        <v>543750</v>
      </c>
      <c r="N9" s="39"/>
    </row>
    <row r="10" spans="1:16" ht="31.5" customHeight="1">
      <c r="A10" s="40"/>
      <c r="B10" s="4" t="s">
        <v>2</v>
      </c>
      <c r="C10" s="30"/>
      <c r="D10" s="6">
        <v>0.6</v>
      </c>
      <c r="E10" s="1">
        <v>1500000</v>
      </c>
      <c r="F10" s="12">
        <v>1.32</v>
      </c>
      <c r="G10" s="7">
        <f t="shared" si="0"/>
        <v>1980000</v>
      </c>
      <c r="H10" s="7">
        <f t="shared" si="1"/>
        <v>9900000</v>
      </c>
      <c r="I10" s="10"/>
      <c r="J10" s="82"/>
      <c r="K10" s="12">
        <f t="shared" si="3"/>
        <v>1.32</v>
      </c>
      <c r="L10" s="13">
        <f t="shared" si="2"/>
        <v>1980000</v>
      </c>
      <c r="M10" s="13">
        <f t="shared" si="4"/>
        <v>9900000</v>
      </c>
      <c r="N10" s="39"/>
    </row>
    <row r="11" spans="1:16">
      <c r="A11" s="40"/>
      <c r="B11" s="5" t="s">
        <v>3</v>
      </c>
      <c r="C11" s="31"/>
      <c r="D11" s="6">
        <v>0.1</v>
      </c>
      <c r="E11" s="1">
        <v>250000</v>
      </c>
      <c r="F11" s="12">
        <v>0.87</v>
      </c>
      <c r="G11" s="7">
        <f t="shared" si="0"/>
        <v>217500</v>
      </c>
      <c r="H11" s="7">
        <f t="shared" si="1"/>
        <v>1087500</v>
      </c>
      <c r="I11" s="10"/>
      <c r="J11" s="82"/>
      <c r="K11" s="12">
        <f t="shared" si="3"/>
        <v>0.87</v>
      </c>
      <c r="L11" s="13">
        <f t="shared" si="2"/>
        <v>217500</v>
      </c>
      <c r="M11" s="13">
        <f t="shared" si="4"/>
        <v>1087500</v>
      </c>
      <c r="N11" s="39"/>
    </row>
    <row r="12" spans="1:16">
      <c r="A12" s="40"/>
      <c r="B12" s="5" t="s">
        <v>4</v>
      </c>
      <c r="C12" s="31"/>
      <c r="D12" s="6">
        <v>0.05</v>
      </c>
      <c r="E12" s="1">
        <v>125000</v>
      </c>
      <c r="F12" s="12">
        <v>0.87</v>
      </c>
      <c r="G12" s="7">
        <f t="shared" si="0"/>
        <v>108750</v>
      </c>
      <c r="H12" s="7">
        <f t="shared" si="1"/>
        <v>543750</v>
      </c>
      <c r="I12" s="10"/>
      <c r="J12" s="82"/>
      <c r="K12" s="12">
        <f t="shared" si="3"/>
        <v>0.87</v>
      </c>
      <c r="L12" s="13">
        <f t="shared" si="2"/>
        <v>108750</v>
      </c>
      <c r="M12" s="13">
        <f t="shared" si="4"/>
        <v>543750</v>
      </c>
      <c r="N12" s="39"/>
    </row>
    <row r="13" spans="1:16">
      <c r="A13" s="40"/>
      <c r="B13" s="5" t="s">
        <v>5</v>
      </c>
      <c r="C13" s="31"/>
      <c r="D13" s="6">
        <v>0.05</v>
      </c>
      <c r="E13" s="1">
        <v>125000</v>
      </c>
      <c r="F13" s="12">
        <v>0.66</v>
      </c>
      <c r="G13" s="7">
        <f t="shared" si="0"/>
        <v>82500</v>
      </c>
      <c r="H13" s="7">
        <f t="shared" si="1"/>
        <v>412500</v>
      </c>
      <c r="I13" s="10"/>
      <c r="J13" s="82"/>
      <c r="K13" s="12">
        <f t="shared" si="3"/>
        <v>0.66</v>
      </c>
      <c r="L13" s="13">
        <f t="shared" si="2"/>
        <v>82500</v>
      </c>
      <c r="M13" s="13">
        <f t="shared" si="4"/>
        <v>412500</v>
      </c>
      <c r="N13" s="39"/>
    </row>
    <row r="14" spans="1:16">
      <c r="A14" s="40"/>
      <c r="B14" s="5" t="s">
        <v>6</v>
      </c>
      <c r="C14" s="31"/>
      <c r="D14" s="6">
        <v>0.05</v>
      </c>
      <c r="E14" s="1">
        <v>125000</v>
      </c>
      <c r="F14" s="12">
        <v>0.43</v>
      </c>
      <c r="G14" s="7">
        <f t="shared" si="0"/>
        <v>53750</v>
      </c>
      <c r="H14" s="7">
        <f t="shared" si="1"/>
        <v>268750</v>
      </c>
      <c r="I14" s="10"/>
      <c r="J14" s="83"/>
      <c r="K14" s="12">
        <f t="shared" si="3"/>
        <v>0.43</v>
      </c>
      <c r="L14" s="13">
        <f t="shared" si="2"/>
        <v>53750</v>
      </c>
      <c r="M14" s="13">
        <f t="shared" si="4"/>
        <v>268750</v>
      </c>
      <c r="N14" s="39"/>
    </row>
    <row r="15" spans="1:16">
      <c r="A15" s="40"/>
      <c r="B15" s="54"/>
      <c r="D15" s="25"/>
      <c r="E15" s="25"/>
      <c r="F15" s="25"/>
      <c r="G15" s="43"/>
      <c r="H15" s="43"/>
      <c r="I15" s="43"/>
      <c r="J15" s="25"/>
      <c r="K15" s="25"/>
      <c r="L15" s="25"/>
      <c r="M15" s="25"/>
      <c r="N15" s="39"/>
    </row>
    <row r="16" spans="1:16" ht="38.25" customHeight="1">
      <c r="A16" s="40"/>
      <c r="B16" s="25"/>
      <c r="D16" s="18">
        <f>SUM(D8:D15)</f>
        <v>1</v>
      </c>
      <c r="E16" s="17">
        <f>SUM(E8:E15)</f>
        <v>2500000</v>
      </c>
      <c r="F16" s="25"/>
      <c r="G16" s="16" t="s">
        <v>39</v>
      </c>
      <c r="H16" s="11">
        <f>SUM(H8:H15)</f>
        <v>13843750</v>
      </c>
      <c r="I16" s="10"/>
      <c r="J16" s="44"/>
      <c r="K16" s="84" t="s">
        <v>22</v>
      </c>
      <c r="L16" s="85"/>
      <c r="M16" s="20">
        <f>SUM(M8:M15)</f>
        <v>13843750</v>
      </c>
      <c r="N16" s="39"/>
      <c r="P16" s="75"/>
    </row>
    <row r="17" spans="1:14" ht="9.75" customHeight="1" thickBot="1">
      <c r="A17" s="59"/>
      <c r="B17" s="45"/>
      <c r="C17" s="45"/>
      <c r="D17" s="46"/>
      <c r="E17" s="48"/>
      <c r="F17" s="47"/>
      <c r="G17" s="49"/>
      <c r="H17" s="49"/>
      <c r="I17" s="50"/>
      <c r="J17" s="51"/>
      <c r="K17" s="51"/>
      <c r="L17" s="51"/>
      <c r="M17" s="51"/>
      <c r="N17" s="52"/>
    </row>
    <row r="18" spans="1:14" ht="9.75" customHeight="1">
      <c r="D18" s="35"/>
      <c r="F18" s="36"/>
      <c r="G18" s="21"/>
      <c r="H18" s="21"/>
      <c r="I18" s="10"/>
      <c r="J18" s="2"/>
      <c r="K18" s="2"/>
      <c r="L18" s="2"/>
      <c r="M18" s="2"/>
    </row>
    <row r="19" spans="1:14" ht="12" customHeight="1" thickBot="1">
      <c r="D19" s="35"/>
      <c r="F19" s="36"/>
      <c r="G19" s="21"/>
      <c r="H19" s="21"/>
      <c r="I19" s="10"/>
      <c r="J19" s="2"/>
      <c r="K19" s="2"/>
      <c r="L19" s="2"/>
      <c r="M19" s="2"/>
    </row>
    <row r="20" spans="1:14" ht="7.5" customHeight="1">
      <c r="A20" s="60"/>
      <c r="B20" s="61"/>
      <c r="C20" s="37"/>
      <c r="D20" s="61"/>
      <c r="E20" s="61"/>
      <c r="F20" s="61"/>
      <c r="G20" s="62"/>
      <c r="H20" s="62"/>
      <c r="I20" s="62"/>
      <c r="J20" s="61"/>
      <c r="K20" s="61"/>
      <c r="L20" s="61"/>
      <c r="M20" s="61"/>
      <c r="N20" s="63"/>
    </row>
    <row r="21" spans="1:14" ht="45">
      <c r="A21" s="40"/>
      <c r="B21" s="57" t="s">
        <v>31</v>
      </c>
      <c r="C21" s="27"/>
      <c r="D21" s="25"/>
      <c r="E21" s="25"/>
      <c r="F21" s="25"/>
      <c r="G21" s="16" t="s">
        <v>19</v>
      </c>
      <c r="H21" s="16" t="s">
        <v>36</v>
      </c>
      <c r="I21" s="25"/>
      <c r="J21" s="25"/>
      <c r="K21" s="25"/>
      <c r="L21" s="32" t="s">
        <v>23</v>
      </c>
      <c r="M21" s="33" t="s">
        <v>34</v>
      </c>
      <c r="N21" s="39"/>
    </row>
    <row r="22" spans="1:14" ht="26.25" customHeight="1">
      <c r="A22" s="40"/>
      <c r="B22" s="25"/>
      <c r="D22" s="25"/>
      <c r="E22" s="25"/>
      <c r="F22" s="41"/>
      <c r="G22" s="11">
        <f>3800000/5</f>
        <v>760000</v>
      </c>
      <c r="H22" s="11">
        <f>G22*5</f>
        <v>3800000</v>
      </c>
      <c r="I22" s="10"/>
      <c r="J22" s="25"/>
      <c r="K22" s="44"/>
      <c r="L22" s="55">
        <v>760000</v>
      </c>
      <c r="M22" s="24">
        <f>L22*5</f>
        <v>3800000</v>
      </c>
      <c r="N22" s="39"/>
    </row>
    <row r="23" spans="1:14" ht="8.25" customHeight="1" thickBot="1">
      <c r="A23" s="64"/>
      <c r="B23" s="47"/>
      <c r="C23" s="45"/>
      <c r="D23" s="47"/>
      <c r="E23" s="47"/>
      <c r="F23" s="65"/>
      <c r="G23" s="49"/>
      <c r="H23" s="49"/>
      <c r="I23" s="50"/>
      <c r="J23" s="47"/>
      <c r="K23" s="51"/>
      <c r="L23" s="47"/>
      <c r="M23" s="47"/>
      <c r="N23" s="52"/>
    </row>
    <row r="24" spans="1:14" ht="15.75" customHeight="1">
      <c r="F24" s="3"/>
      <c r="G24" s="21"/>
      <c r="H24" s="21"/>
      <c r="I24" s="8"/>
      <c r="K24" s="2"/>
    </row>
    <row r="25" spans="1:14" ht="14.25" customHeight="1">
      <c r="F25" s="3"/>
      <c r="G25" s="21"/>
      <c r="H25" s="21"/>
      <c r="I25" s="8"/>
      <c r="K25" s="2"/>
    </row>
    <row r="26" spans="1:14" ht="10.5" customHeight="1" thickBot="1">
      <c r="F26" s="3"/>
      <c r="G26" s="21"/>
      <c r="H26" s="21"/>
      <c r="I26" s="8"/>
      <c r="K26" s="2"/>
    </row>
    <row r="27" spans="1:14" ht="10.5" customHeight="1">
      <c r="A27" s="60"/>
      <c r="B27" s="61"/>
      <c r="C27" s="37"/>
      <c r="D27" s="61"/>
      <c r="E27" s="61"/>
      <c r="F27" s="61"/>
      <c r="G27" s="62"/>
      <c r="H27" s="62"/>
      <c r="I27" s="62"/>
      <c r="J27" s="61"/>
      <c r="K27" s="61"/>
      <c r="L27" s="61"/>
      <c r="M27" s="61"/>
      <c r="N27" s="63"/>
    </row>
    <row r="28" spans="1:14" ht="61.5" customHeight="1">
      <c r="A28" s="40"/>
      <c r="B28" s="57" t="s">
        <v>32</v>
      </c>
      <c r="C28" s="27"/>
      <c r="D28" s="25"/>
      <c r="E28" s="16" t="s">
        <v>24</v>
      </c>
      <c r="F28" s="16" t="s">
        <v>12</v>
      </c>
      <c r="G28" s="25"/>
      <c r="H28" s="16" t="s">
        <v>35</v>
      </c>
      <c r="I28" s="25"/>
      <c r="J28" s="25"/>
      <c r="K28" s="32" t="s">
        <v>23</v>
      </c>
      <c r="L28" s="25"/>
      <c r="M28" s="34" t="s">
        <v>26</v>
      </c>
      <c r="N28" s="39"/>
    </row>
    <row r="29" spans="1:14" ht="24.75" customHeight="1">
      <c r="A29" s="40"/>
      <c r="B29" s="25"/>
      <c r="D29" s="25"/>
      <c r="E29" s="1">
        <v>2</v>
      </c>
      <c r="F29" s="11">
        <v>30000</v>
      </c>
      <c r="G29" s="58">
        <f>F29*E29</f>
        <v>60000</v>
      </c>
      <c r="H29" s="11">
        <f>G29*5</f>
        <v>300000</v>
      </c>
      <c r="I29" s="10"/>
      <c r="J29" s="25"/>
      <c r="K29" s="56">
        <v>30000</v>
      </c>
      <c r="L29" s="11">
        <f>K29*2</f>
        <v>60000</v>
      </c>
      <c r="M29" s="24">
        <f>L29*5</f>
        <v>300000</v>
      </c>
      <c r="N29" s="39"/>
    </row>
    <row r="30" spans="1:14" ht="10.5" customHeight="1" thickBot="1">
      <c r="A30" s="64"/>
      <c r="B30" s="47"/>
      <c r="C30" s="45"/>
      <c r="D30" s="47"/>
      <c r="E30" s="68"/>
      <c r="F30" s="49"/>
      <c r="G30" s="69"/>
      <c r="H30" s="49"/>
      <c r="I30" s="50"/>
      <c r="J30" s="47"/>
      <c r="K30" s="49"/>
      <c r="L30" s="49"/>
      <c r="M30" s="49"/>
      <c r="N30" s="52"/>
    </row>
    <row r="31" spans="1:14" ht="24.75" customHeight="1" thickBot="1">
      <c r="E31" s="66"/>
      <c r="F31" s="21"/>
      <c r="G31" s="67"/>
      <c r="H31" s="21"/>
      <c r="I31" s="8"/>
      <c r="K31" s="21"/>
      <c r="L31" s="21"/>
      <c r="M31" s="21"/>
    </row>
    <row r="32" spans="1:14" ht="6.75" customHeight="1">
      <c r="A32" s="60"/>
      <c r="B32" s="61"/>
      <c r="C32" s="37"/>
      <c r="D32" s="61"/>
      <c r="E32" s="61"/>
      <c r="F32" s="70"/>
      <c r="G32" s="61"/>
      <c r="H32" s="61"/>
      <c r="I32" s="61"/>
      <c r="J32" s="61"/>
      <c r="K32" s="71"/>
      <c r="L32" s="61"/>
      <c r="M32" s="61"/>
      <c r="N32" s="63"/>
    </row>
    <row r="33" spans="1:14" ht="47.25" customHeight="1">
      <c r="A33" s="40"/>
      <c r="B33" s="57" t="s">
        <v>37</v>
      </c>
      <c r="D33" s="25"/>
      <c r="E33" s="25"/>
      <c r="F33" s="25"/>
      <c r="G33" s="16" t="s">
        <v>38</v>
      </c>
      <c r="H33" s="22">
        <f>SUM(H16,H22,H29)</f>
        <v>17943750</v>
      </c>
      <c r="I33" s="25"/>
      <c r="J33" s="25"/>
      <c r="K33" s="86" t="s">
        <v>25</v>
      </c>
      <c r="L33" s="86"/>
      <c r="M33" s="23">
        <f>SUM(M16,M22,M29)</f>
        <v>17943750</v>
      </c>
      <c r="N33" s="39"/>
    </row>
    <row r="34" spans="1:14" ht="7.5" customHeight="1" thickBot="1">
      <c r="A34" s="64"/>
      <c r="B34" s="47"/>
      <c r="C34" s="45"/>
      <c r="D34" s="47"/>
      <c r="E34" s="47"/>
      <c r="F34" s="47"/>
      <c r="G34" s="47"/>
      <c r="H34" s="49"/>
      <c r="I34" s="47"/>
      <c r="J34" s="47"/>
      <c r="K34" s="47"/>
      <c r="L34" s="47"/>
      <c r="M34" s="49"/>
      <c r="N34" s="52"/>
    </row>
    <row r="35" spans="1:14" ht="16.5" customHeight="1" thickBot="1">
      <c r="H35" s="21"/>
      <c r="M35" s="21"/>
    </row>
    <row r="36" spans="1:14" ht="7.5" customHeight="1">
      <c r="A36" s="60"/>
      <c r="B36" s="61"/>
      <c r="C36" s="37"/>
      <c r="D36" s="61"/>
      <c r="E36" s="61"/>
      <c r="F36" s="61"/>
      <c r="G36" s="61"/>
      <c r="H36" s="72"/>
      <c r="I36" s="61"/>
      <c r="J36" s="61"/>
      <c r="K36" s="61"/>
      <c r="L36" s="61"/>
      <c r="M36" s="72"/>
      <c r="N36" s="63"/>
    </row>
    <row r="37" spans="1:14" ht="30">
      <c r="A37" s="40"/>
      <c r="B37" s="73" t="s">
        <v>33</v>
      </c>
      <c r="D37" s="25"/>
      <c r="E37" s="25"/>
      <c r="F37" s="25"/>
      <c r="G37" s="25"/>
      <c r="H37" s="16" t="s">
        <v>12</v>
      </c>
      <c r="I37" s="25"/>
      <c r="J37" s="25"/>
      <c r="K37" s="32" t="s">
        <v>11</v>
      </c>
      <c r="L37" s="25"/>
      <c r="M37" s="25"/>
      <c r="N37" s="39"/>
    </row>
    <row r="38" spans="1:14">
      <c r="A38" s="40"/>
      <c r="B38" s="41"/>
      <c r="D38" s="41"/>
      <c r="E38" s="25"/>
      <c r="F38" s="25"/>
      <c r="G38" s="25"/>
      <c r="H38" s="25"/>
      <c r="I38" s="41"/>
      <c r="J38" s="26"/>
      <c r="K38" s="41"/>
      <c r="L38" s="25"/>
      <c r="M38" s="25"/>
      <c r="N38" s="39"/>
    </row>
    <row r="39" spans="1:14" ht="15" customHeight="1">
      <c r="A39" s="40"/>
      <c r="B39" s="74" t="s">
        <v>13</v>
      </c>
      <c r="C39" s="25"/>
      <c r="D39" s="25"/>
      <c r="E39" s="25"/>
      <c r="F39" s="25"/>
      <c r="G39" s="25"/>
      <c r="H39" s="7">
        <v>1500</v>
      </c>
      <c r="I39" s="25"/>
      <c r="J39" s="25"/>
      <c r="K39" s="76">
        <v>1500</v>
      </c>
      <c r="L39" s="25"/>
      <c r="M39" s="25"/>
      <c r="N39" s="39"/>
    </row>
    <row r="40" spans="1:14">
      <c r="A40" s="40"/>
      <c r="B40" s="74" t="s">
        <v>14</v>
      </c>
      <c r="C40" s="25"/>
      <c r="D40" s="25"/>
      <c r="E40" s="25"/>
      <c r="F40" s="25"/>
      <c r="G40" s="25"/>
      <c r="H40" s="7">
        <v>2500</v>
      </c>
      <c r="I40" s="25"/>
      <c r="J40" s="25"/>
      <c r="K40" s="76">
        <v>2500</v>
      </c>
      <c r="L40" s="25"/>
      <c r="M40" s="25"/>
      <c r="N40" s="39"/>
    </row>
    <row r="41" spans="1:14">
      <c r="A41" s="40"/>
      <c r="B41" s="74" t="s">
        <v>15</v>
      </c>
      <c r="C41" s="25"/>
      <c r="D41" s="25"/>
      <c r="E41" s="25"/>
      <c r="F41" s="25"/>
      <c r="G41" s="25"/>
      <c r="H41" s="7">
        <v>5000</v>
      </c>
      <c r="I41" s="25"/>
      <c r="J41" s="25"/>
      <c r="K41" s="76">
        <v>5000</v>
      </c>
      <c r="L41" s="25"/>
      <c r="M41" s="25"/>
      <c r="N41" s="39"/>
    </row>
    <row r="42" spans="1:14" ht="8.25" customHeight="1" thickBot="1">
      <c r="A42" s="64"/>
      <c r="B42" s="47"/>
      <c r="C42" s="45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52"/>
    </row>
    <row r="45" spans="1:14" ht="30.75" customHeight="1">
      <c r="A45" s="77" t="s">
        <v>18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</row>
    <row r="46" spans="1:14">
      <c r="B46" s="19"/>
      <c r="C46" s="28"/>
      <c r="D46" s="19"/>
      <c r="E46" s="19"/>
      <c r="F46" s="19"/>
      <c r="G46" s="19"/>
      <c r="H46" s="19"/>
      <c r="I46" s="19"/>
      <c r="J46" s="19"/>
      <c r="K46" s="19"/>
      <c r="L46" s="19"/>
      <c r="M46" s="19"/>
    </row>
  </sheetData>
  <sheetProtection password="F993" sheet="1" objects="1" scenarios="1"/>
  <mergeCells count="6">
    <mergeCell ref="A45:N45"/>
    <mergeCell ref="D2:H2"/>
    <mergeCell ref="J8:J14"/>
    <mergeCell ref="K16:L16"/>
    <mergeCell ref="K33:L33"/>
    <mergeCell ref="J2:N2"/>
  </mergeCells>
  <pageMargins left="0.31496062992125984" right="0.27559055118110237" top="0.55118110236220474" bottom="0.74803149606299213" header="0.31496062992125984" footer="0.31496062992125984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s.caria</cp:lastModifiedBy>
  <cp:lastPrinted>2015-11-04T12:50:50Z</cp:lastPrinted>
  <dcterms:created xsi:type="dcterms:W3CDTF">2015-07-27T08:45:19Z</dcterms:created>
  <dcterms:modified xsi:type="dcterms:W3CDTF">2015-11-04T14:31:00Z</dcterms:modified>
</cp:coreProperties>
</file>